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cy.Wunder\Documents\Tracy\Covid Relief\Grant 2 calculator\"/>
    </mc:Choice>
  </mc:AlternateContent>
  <xr:revisionPtr revIDLastSave="0" documentId="13_ncr:1_{AD669294-5AC2-412A-81ED-7D0FF4A80BBC}" xr6:coauthVersionLast="44" xr6:coauthVersionMax="44" xr10:uidLastSave="{00000000-0000-0000-0000-000000000000}"/>
  <bookViews>
    <workbookView xWindow="-120" yWindow="-120" windowWidth="23280" windowHeight="12600" xr2:uid="{DB30571F-FDDA-4074-8EF7-A2A01C421C4A}"/>
  </bookViews>
  <sheets>
    <sheet name="RI on Pause Calc" sheetId="1" r:id="rId1"/>
    <sheet name="selectio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7" i="1" l="1"/>
  <c r="E18" i="1" s="1"/>
  <c r="B16" i="1" l="1"/>
  <c r="B25" i="1" s="1"/>
  <c r="B24" i="1" l="1"/>
  <c r="B26" i="1"/>
  <c r="D7" i="1"/>
  <c r="B20" i="1" l="1"/>
  <c r="B22" i="1" s="1"/>
</calcChain>
</file>

<file path=xl/sharedStrings.xml><?xml version="1.0" encoding="utf-8"?>
<sst xmlns="http://schemas.openxmlformats.org/spreadsheetml/2006/main" count="43" uniqueCount="33">
  <si>
    <t>Business Type LUT</t>
  </si>
  <si>
    <t>Bar</t>
  </si>
  <si>
    <t>Restaurant</t>
  </si>
  <si>
    <t>Caterer</t>
  </si>
  <si>
    <t>Food Truck</t>
  </si>
  <si>
    <t>Indoor entertainment establishment</t>
  </si>
  <si>
    <t>Indoor recreation</t>
  </si>
  <si>
    <t>Indoor spectator sports venue</t>
  </si>
  <si>
    <t>Form section</t>
  </si>
  <si>
    <t>Track A</t>
  </si>
  <si>
    <t>Track B</t>
  </si>
  <si>
    <t>Event support professional</t>
  </si>
  <si>
    <t>Gym or fitness center</t>
  </si>
  <si>
    <t>TRACK A: Bars, Restaurants, Caterers, Food Trucks</t>
  </si>
  <si>
    <t>TRACK B: Other Qualifying Businesses</t>
  </si>
  <si>
    <t xml:space="preserve">You will use the calculation on:  </t>
  </si>
  <si>
    <t xml:space="preserve">Which description best fits your business?  </t>
  </si>
  <si>
    <t xml:space="preserve">Enter your total Sales and Meals and Beverage taxes paid in May 2019:   </t>
  </si>
  <si>
    <t xml:space="preserve">Enter your total Sales and Meals and Beverage taxes paid in May 2020:   </t>
  </si>
  <si>
    <t xml:space="preserve">Your total gross sales of taxable food items September 2020 is:   </t>
  </si>
  <si>
    <t xml:space="preserve">Expected grant amount from Grant Program for Rhode Island on Pause:   </t>
  </si>
  <si>
    <t xml:space="preserve">Percentage reduction in sales (May 2019 - May 2020 comparison):   </t>
  </si>
  <si>
    <t xml:space="preserve">Enter your total Sales and Meals and Beverage taxes paid in September 2020:   </t>
  </si>
  <si>
    <t>Select One…</t>
  </si>
  <si>
    <t>no track selected</t>
  </si>
  <si>
    <t>Application for Rhode Island on Pause Grant</t>
  </si>
  <si>
    <r>
      <rPr>
        <b/>
        <sz val="12"/>
        <color rgb="FF000000"/>
        <rFont val="Calibri"/>
        <family val="2"/>
        <scheme val="minor"/>
      </rPr>
      <t>If your business started before January 1, 2020</t>
    </r>
    <r>
      <rPr>
        <sz val="12"/>
        <color rgb="FF000000"/>
        <rFont val="Calibri"/>
        <family val="2"/>
        <scheme val="minor"/>
      </rPr>
      <t xml:space="preserve">, you may enter </t>
    </r>
    <r>
      <rPr>
        <b/>
        <sz val="12"/>
        <color rgb="FF000000"/>
        <rFont val="Calibri"/>
        <family val="2"/>
        <scheme val="minor"/>
      </rPr>
      <t xml:space="preserve">one </t>
    </r>
    <r>
      <rPr>
        <sz val="12"/>
        <color rgb="FF000000"/>
        <rFont val="Calibri"/>
        <family val="2"/>
        <scheme val="minor"/>
      </rPr>
      <t>of the following:</t>
    </r>
    <r>
      <rPr>
        <i/>
        <sz val="12"/>
        <color rgb="FF000000"/>
        <rFont val="Calibri"/>
        <family val="2"/>
        <scheme val="minor"/>
      </rPr>
      <t xml:space="preserve">
  </t>
    </r>
    <r>
      <rPr>
        <sz val="12"/>
        <color rgb="FF000000"/>
        <rFont val="Calibri"/>
        <family val="2"/>
        <scheme val="minor"/>
      </rPr>
      <t xml:space="preserve">• Your Rhode Island Gross Receipts for tax year 2019
</t>
    </r>
    <r>
      <rPr>
        <i/>
        <sz val="12"/>
        <color rgb="FF000000"/>
        <rFont val="Calibri"/>
        <family val="2"/>
        <scheme val="minor"/>
      </rPr>
      <t xml:space="preserve">  </t>
    </r>
    <r>
      <rPr>
        <sz val="12"/>
        <color rgb="FF000000"/>
        <rFont val="Calibri"/>
        <family val="2"/>
        <scheme val="minor"/>
      </rPr>
      <t xml:space="preserve">• Your RI Net Taxable Income for tax year 2019, as filed with the RI Division of Taxation
</t>
    </r>
    <r>
      <rPr>
        <i/>
        <sz val="11"/>
        <color rgb="FF000000"/>
        <rFont val="Calibri"/>
        <family val="2"/>
        <scheme val="minor"/>
      </rPr>
      <t>Please see FAQs for more information and a chart showing where to find this on your tax return/form.</t>
    </r>
    <r>
      <rPr>
        <i/>
        <sz val="12"/>
        <color rgb="FF000000"/>
        <rFont val="Calibri"/>
        <family val="2"/>
        <scheme val="minor"/>
      </rPr>
      <t xml:space="preserve"> </t>
    </r>
  </si>
  <si>
    <t>Enter RI Net Taxable Income  OR
Enter RI Gross Receipts (or estimation):</t>
  </si>
  <si>
    <r>
      <t xml:space="preserve">This is intended to be a helpful tool to </t>
    </r>
    <r>
      <rPr>
        <b/>
        <u/>
        <sz val="14"/>
        <color theme="4" tint="-0.249977111117893"/>
        <rFont val="Calibri"/>
        <family val="2"/>
        <scheme val="minor"/>
      </rPr>
      <t>assist</t>
    </r>
    <r>
      <rPr>
        <b/>
        <sz val="14"/>
        <color theme="4" tint="-0.249977111117893"/>
        <rFont val="Calibri"/>
        <family val="2"/>
        <scheme val="minor"/>
      </rPr>
      <t xml:space="preserve"> you in estimating your potential grant amount subject to qualification for the program.
This estimate does NOT guarantee you will be issued the grant amount listed below.  </t>
    </r>
  </si>
  <si>
    <t>Check 1 Amount:</t>
  </si>
  <si>
    <t>Check 2 Amount:</t>
  </si>
  <si>
    <t>Your estimated total gross sales for three weeks during the Pause:</t>
  </si>
  <si>
    <t>Expected grant amount from Grant Program for Rhode Island on Pause for three weeks: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</si>
</sst>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i/>
      <sz val="12"/>
      <color theme="4" tint="-0.499984740745262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u/>
      <sz val="14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44" fontId="3" fillId="2" borderId="1" xfId="1" applyFont="1" applyFill="1" applyBorder="1" applyAlignment="1" applyProtection="1">
      <alignment horizontal="center" vertical="center"/>
      <protection locked="0"/>
    </xf>
    <xf numFmtId="44" fontId="3" fillId="2" borderId="1" xfId="1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16" fillId="0" borderId="0" xfId="0" applyFont="1" applyAlignment="1" applyProtection="1">
      <alignment horizontal="center" wrapText="1"/>
    </xf>
    <xf numFmtId="0" fontId="16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44" fontId="3" fillId="0" borderId="0" xfId="1" applyFont="1" applyBorder="1" applyProtection="1"/>
    <xf numFmtId="0" fontId="7" fillId="3" borderId="5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6" fillId="0" borderId="0" xfId="0" applyFont="1" applyProtection="1"/>
    <xf numFmtId="0" fontId="7" fillId="3" borderId="11" xfId="0" applyFont="1" applyFill="1" applyBorder="1" applyAlignment="1" applyProtection="1">
      <alignment horizontal="center"/>
    </xf>
    <xf numFmtId="0" fontId="3" fillId="0" borderId="7" xfId="0" applyFont="1" applyBorder="1" applyProtection="1"/>
    <xf numFmtId="0" fontId="3" fillId="0" borderId="8" xfId="0" applyFont="1" applyBorder="1" applyProtection="1"/>
    <xf numFmtId="0" fontId="5" fillId="0" borderId="12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righ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right" vertical="center" wrapText="1" indent="1"/>
    </xf>
    <xf numFmtId="0" fontId="5" fillId="0" borderId="8" xfId="0" applyFont="1" applyBorder="1" applyAlignment="1" applyProtection="1">
      <alignment vertical="top" wrapText="1"/>
    </xf>
    <xf numFmtId="0" fontId="11" fillId="0" borderId="7" xfId="0" applyFont="1" applyBorder="1" applyAlignment="1" applyProtection="1">
      <alignment wrapText="1"/>
    </xf>
    <xf numFmtId="0" fontId="11" fillId="0" borderId="0" xfId="0" applyFont="1" applyBorder="1" applyProtection="1"/>
    <xf numFmtId="0" fontId="14" fillId="0" borderId="7" xfId="0" applyFont="1" applyBorder="1" applyAlignment="1" applyProtection="1">
      <alignment horizontal="right" vertical="center" wrapText="1"/>
    </xf>
    <xf numFmtId="10" fontId="15" fillId="0" borderId="8" xfId="2" applyNumberFormat="1" applyFont="1" applyBorder="1" applyAlignment="1" applyProtection="1">
      <alignment horizontal="center" vertical="center" wrapText="1"/>
    </xf>
    <xf numFmtId="0" fontId="12" fillId="5" borderId="7" xfId="0" applyFont="1" applyFill="1" applyBorder="1" applyAlignment="1" applyProtection="1">
      <alignment horizontal="right" vertical="center" wrapText="1"/>
    </xf>
    <xf numFmtId="44" fontId="12" fillId="5" borderId="16" xfId="1" applyFont="1" applyFill="1" applyBorder="1" applyAlignment="1" applyProtection="1">
      <alignment wrapText="1"/>
    </xf>
    <xf numFmtId="0" fontId="5" fillId="5" borderId="8" xfId="0" applyFont="1" applyFill="1" applyBorder="1" applyAlignment="1" applyProtection="1">
      <alignment vertical="top" wrapText="1"/>
    </xf>
    <xf numFmtId="0" fontId="13" fillId="5" borderId="7" xfId="0" applyFont="1" applyFill="1" applyBorder="1" applyAlignment="1" applyProtection="1">
      <alignment horizontal="right" vertical="center" wrapText="1"/>
    </xf>
    <xf numFmtId="44" fontId="13" fillId="5" borderId="0" xfId="1" applyFont="1" applyFill="1" applyBorder="1" applyAlignment="1" applyProtection="1">
      <alignment wrapText="1"/>
    </xf>
    <xf numFmtId="0" fontId="3" fillId="0" borderId="0" xfId="0" applyFont="1" applyBorder="1" applyProtection="1"/>
    <xf numFmtId="0" fontId="11" fillId="0" borderId="9" xfId="0" applyFont="1" applyBorder="1" applyAlignment="1" applyProtection="1">
      <alignment vertical="center" wrapText="1"/>
    </xf>
    <xf numFmtId="44" fontId="12" fillId="0" borderId="14" xfId="1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wrapText="1"/>
    </xf>
    <xf numFmtId="44" fontId="15" fillId="0" borderId="8" xfId="0" applyNumberFormat="1" applyFont="1" applyBorder="1" applyAlignment="1" applyProtection="1">
      <alignment horizontal="center" vertical="center"/>
    </xf>
    <xf numFmtId="0" fontId="14" fillId="4" borderId="7" xfId="0" applyFont="1" applyFill="1" applyBorder="1" applyAlignment="1" applyProtection="1">
      <alignment horizontal="right" vertical="center" wrapText="1"/>
    </xf>
    <xf numFmtId="44" fontId="15" fillId="4" borderId="8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wrapText="1"/>
    </xf>
    <xf numFmtId="44" fontId="12" fillId="5" borderId="15" xfId="1" applyFont="1" applyFill="1" applyBorder="1" applyAlignment="1" applyProtection="1">
      <alignment horizontal="right" vertical="center"/>
    </xf>
    <xf numFmtId="44" fontId="11" fillId="5" borderId="8" xfId="1" applyFont="1" applyFill="1" applyBorder="1" applyAlignment="1" applyProtection="1">
      <alignment horizontal="right" vertical="center"/>
    </xf>
    <xf numFmtId="0" fontId="3" fillId="0" borderId="9" xfId="0" applyFont="1" applyBorder="1" applyAlignment="1" applyProtection="1">
      <alignment wrapText="1"/>
    </xf>
    <xf numFmtId="0" fontId="3" fillId="0" borderId="10" xfId="0" applyFont="1" applyBorder="1" applyProtection="1"/>
  </cellXfs>
  <cellStyles count="3">
    <cellStyle name="Currency" xfId="1" builtinId="4"/>
    <cellStyle name="Normal" xfId="0" builtinId="0"/>
    <cellStyle name="Percent" xfId="2" builtinId="5"/>
  </cellStyles>
  <dxfs count="11"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01607-C430-4114-B054-2A2ECD2EC367}">
  <dimension ref="A1:F27"/>
  <sheetViews>
    <sheetView showGridLines="0" tabSelected="1" zoomScaleNormal="100" workbookViewId="0">
      <selection activeCell="D5" sqref="D5:E5"/>
    </sheetView>
  </sheetViews>
  <sheetFormatPr defaultColWidth="8.85546875" defaultRowHeight="15.75" x14ac:dyDescent="0.25"/>
  <cols>
    <col min="1" max="1" width="46" style="6" customWidth="1"/>
    <col min="2" max="2" width="39.7109375" style="6" customWidth="1"/>
    <col min="3" max="3" width="4.140625" style="6" customWidth="1"/>
    <col min="4" max="4" width="49.5703125" style="6" customWidth="1"/>
    <col min="5" max="5" width="37.7109375" style="6" customWidth="1"/>
    <col min="6" max="6" width="3.140625" style="6" customWidth="1"/>
    <col min="7" max="7" width="8.85546875" style="6"/>
    <col min="8" max="8" width="12.5703125" style="6" bestFit="1" customWidth="1"/>
    <col min="9" max="16384" width="8.85546875" style="6"/>
  </cols>
  <sheetData>
    <row r="1" spans="1:6" ht="38.25" customHeight="1" x14ac:dyDescent="0.25">
      <c r="A1" s="5" t="s">
        <v>25</v>
      </c>
      <c r="B1" s="5"/>
      <c r="C1" s="5"/>
      <c r="D1" s="5"/>
      <c r="E1" s="5"/>
      <c r="F1" s="5"/>
    </row>
    <row r="2" spans="1:6" ht="35.25" customHeight="1" x14ac:dyDescent="0.35">
      <c r="A2" s="7" t="s">
        <v>28</v>
      </c>
      <c r="B2" s="8"/>
      <c r="C2" s="8"/>
      <c r="D2" s="8"/>
      <c r="E2" s="8"/>
      <c r="F2" s="9"/>
    </row>
    <row r="3" spans="1:6" ht="8.25" customHeight="1" x14ac:dyDescent="0.25"/>
    <row r="4" spans="1:6" ht="8.25" customHeight="1" thickBot="1" x14ac:dyDescent="0.3"/>
    <row r="5" spans="1:6" ht="16.5" thickBot="1" x14ac:dyDescent="0.3">
      <c r="B5" s="10" t="s">
        <v>16</v>
      </c>
      <c r="D5" s="3" t="s">
        <v>23</v>
      </c>
      <c r="E5" s="4"/>
    </row>
    <row r="6" spans="1:6" ht="8.25" customHeight="1" x14ac:dyDescent="0.25"/>
    <row r="7" spans="1:6" x14ac:dyDescent="0.25">
      <c r="B7" s="10" t="s">
        <v>15</v>
      </c>
      <c r="D7" s="6" t="str">
        <f>IF(ISERROR(VLOOKUP(D5,selection!$A$2:$B$11,2,FALSE))=TRUE,"Please choose an option from the drop down menu above",VLOOKUP(D5,selection!$A$2:$B$11,2,FALSE))</f>
        <v>no track selected</v>
      </c>
      <c r="E7" s="11"/>
    </row>
    <row r="8" spans="1:6" ht="8.25" customHeight="1" x14ac:dyDescent="0.25"/>
    <row r="9" spans="1:6" ht="8.25" customHeight="1" thickBot="1" x14ac:dyDescent="0.3">
      <c r="D9" s="12"/>
    </row>
    <row r="10" spans="1:6" ht="21" x14ac:dyDescent="0.35">
      <c r="A10" s="13" t="s">
        <v>13</v>
      </c>
      <c r="B10" s="14"/>
      <c r="C10" s="15"/>
      <c r="D10" s="13" t="s">
        <v>14</v>
      </c>
      <c r="E10" s="16"/>
      <c r="F10" s="14"/>
    </row>
    <row r="11" spans="1:6" ht="19.5" customHeight="1" thickBot="1" x14ac:dyDescent="0.3">
      <c r="A11" s="17"/>
      <c r="B11" s="18"/>
      <c r="D11" s="19" t="s">
        <v>26</v>
      </c>
      <c r="E11" s="20"/>
      <c r="F11" s="21"/>
    </row>
    <row r="12" spans="1:6" ht="32.25" customHeight="1" thickBot="1" x14ac:dyDescent="0.3">
      <c r="A12" s="22" t="s">
        <v>17</v>
      </c>
      <c r="B12" s="1"/>
      <c r="D12" s="23"/>
      <c r="E12" s="24"/>
      <c r="F12" s="25"/>
    </row>
    <row r="13" spans="1:6" ht="19.5" customHeight="1" thickBot="1" x14ac:dyDescent="0.3">
      <c r="A13" s="26"/>
      <c r="B13" s="27"/>
      <c r="D13" s="23"/>
      <c r="E13" s="24"/>
      <c r="F13" s="25"/>
    </row>
    <row r="14" spans="1:6" ht="32.25" customHeight="1" thickBot="1" x14ac:dyDescent="0.3">
      <c r="A14" s="22" t="s">
        <v>18</v>
      </c>
      <c r="B14" s="1"/>
      <c r="D14" s="28" t="s">
        <v>27</v>
      </c>
      <c r="E14" s="2"/>
      <c r="F14" s="29"/>
    </row>
    <row r="15" spans="1:6" ht="15.75" customHeight="1" x14ac:dyDescent="0.25">
      <c r="A15" s="26"/>
      <c r="B15" s="27"/>
      <c r="D15" s="30"/>
      <c r="E15" s="31"/>
      <c r="F15" s="29"/>
    </row>
    <row r="16" spans="1:6" ht="33.75" customHeight="1" x14ac:dyDescent="0.25">
      <c r="A16" s="32" t="s">
        <v>21</v>
      </c>
      <c r="B16" s="33" t="str">
        <f>IF(B12=0,"n/a: Statewide Average will be applied",IF(B14&gt;=B12,"No reduction or harm; may receive the minimum award",(B12-B14)/B12))</f>
        <v>n/a: Statewide Average will be applied</v>
      </c>
      <c r="D16" s="34" t="s">
        <v>32</v>
      </c>
      <c r="E16" s="35" t="str">
        <f>IF(ISNUMBER(E14)=TRUE,MAX(MIN(0.06*E14,75000),750),"Please enter a valid amount above")</f>
        <v>Please enter a valid amount above</v>
      </c>
      <c r="F16" s="36"/>
    </row>
    <row r="17" spans="1:6" ht="16.5" customHeight="1" thickBot="1" x14ac:dyDescent="0.3">
      <c r="A17" s="26"/>
      <c r="B17" s="27"/>
      <c r="D17" s="37" t="s">
        <v>29</v>
      </c>
      <c r="E17" s="38" t="str">
        <f>IF(ISNUMBER(E14)=TRUE,E16*2/3,"Please enter a valid amount above")</f>
        <v>Please enter a valid amount above</v>
      </c>
      <c r="F17" s="36"/>
    </row>
    <row r="18" spans="1:6" ht="32.25" customHeight="1" thickBot="1" x14ac:dyDescent="0.3">
      <c r="A18" s="22" t="s">
        <v>22</v>
      </c>
      <c r="B18" s="1"/>
      <c r="D18" s="37" t="s">
        <v>30</v>
      </c>
      <c r="E18" s="38" t="str">
        <f>IF(ISNUMBER(E14)=TRUE,E16-E17,"Please enter a valid amount above")</f>
        <v>Please enter a valid amount above</v>
      </c>
      <c r="F18" s="36"/>
    </row>
    <row r="19" spans="1:6" ht="15.75" customHeight="1" thickBot="1" x14ac:dyDescent="0.3">
      <c r="A19" s="26"/>
      <c r="B19" s="27"/>
      <c r="C19" s="39"/>
      <c r="D19" s="40"/>
      <c r="E19" s="41"/>
      <c r="F19" s="42"/>
    </row>
    <row r="20" spans="1:6" ht="32.25" customHeight="1" x14ac:dyDescent="0.25">
      <c r="A20" s="32" t="s">
        <v>19</v>
      </c>
      <c r="B20" s="43">
        <f>B18/0.08</f>
        <v>0</v>
      </c>
    </row>
    <row r="21" spans="1:6" ht="13.5" customHeight="1" x14ac:dyDescent="0.25">
      <c r="A21" s="32"/>
      <c r="B21" s="43"/>
    </row>
    <row r="22" spans="1:6" ht="32.25" customHeight="1" x14ac:dyDescent="0.25">
      <c r="A22" s="44" t="s">
        <v>31</v>
      </c>
      <c r="B22" s="45">
        <f>B20*0.75</f>
        <v>0</v>
      </c>
      <c r="D22" s="46"/>
      <c r="E22" s="46"/>
      <c r="F22" s="46"/>
    </row>
    <row r="23" spans="1:6" ht="15.75" customHeight="1" x14ac:dyDescent="0.25">
      <c r="A23" s="26"/>
      <c r="B23" s="27"/>
      <c r="D23" s="46"/>
      <c r="E23" s="46"/>
      <c r="F23" s="46"/>
    </row>
    <row r="24" spans="1:6" ht="32.25" customHeight="1" x14ac:dyDescent="0.25">
      <c r="A24" s="34" t="s">
        <v>20</v>
      </c>
      <c r="B24" s="47" t="str">
        <f>IF(ISNUMBER(B25),B25+B26,B25)</f>
        <v>No Grant Award</v>
      </c>
      <c r="D24" s="46"/>
      <c r="E24" s="46"/>
      <c r="F24" s="46"/>
    </row>
    <row r="25" spans="1:6" x14ac:dyDescent="0.25">
      <c r="A25" s="37" t="s">
        <v>29</v>
      </c>
      <c r="B25" s="48" t="str">
        <f>IF(B16="No reduction or harm; may receive the minimum award","may receive the minimum award",IF(ISNUMBER(B18)=FALSE,"No Grant Award",MAX(MIN(IF(ISNUMBER(B16)=FALSE,0.5*0.4667781034011*B18/0.08,0.5*(B12-B14)/B12*B18/0.08),50000),500)))</f>
        <v>No Grant Award</v>
      </c>
    </row>
    <row r="26" spans="1:6" x14ac:dyDescent="0.25">
      <c r="A26" s="37" t="s">
        <v>30</v>
      </c>
      <c r="B26" s="48" t="str">
        <f>IF(ISNUMBER(B25),B25/2,B25)</f>
        <v>No Grant Award</v>
      </c>
    </row>
    <row r="27" spans="1:6" ht="15.75" customHeight="1" thickBot="1" x14ac:dyDescent="0.3">
      <c r="A27" s="49"/>
      <c r="B27" s="50"/>
      <c r="D27" s="46"/>
      <c r="E27" s="46"/>
      <c r="F27" s="46"/>
    </row>
  </sheetData>
  <sheetProtection algorithmName="SHA-512" hashValue="LPtvm3YuIbW1nb786sr5K+s4QBjYseTFPQ8lmkdUXWWdZartkEnK6MDUeT1bfdKKpU+YkXg71LWWNWgKT2aV3w==" saltValue="Y4tpPkeAmBXK9T1/0ZCF6A==" spinCount="100000" sheet="1" objects="1" scenarios="1" selectLockedCells="1"/>
  <mergeCells count="6">
    <mergeCell ref="D11:F13"/>
    <mergeCell ref="A2:E2"/>
    <mergeCell ref="A1:F1"/>
    <mergeCell ref="A10:B10"/>
    <mergeCell ref="D10:F10"/>
    <mergeCell ref="D5:E5"/>
  </mergeCells>
  <dataValidations count="1">
    <dataValidation type="decimal" allowBlank="1" showInputMessage="1" showErrorMessage="1" sqref="B12 B14 B18" xr:uid="{3E3A2791-B58D-40B8-8F78-37F3F1941557}">
      <formula1>0</formula1>
      <formula2>1000000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4" id="{0A61C4AE-AD51-47FB-8986-ACCB3E45DA71}">
            <xm:f>VLOOKUP($D$5,selection!$A$2:$B$11,2,FALSE)="Track B"</xm:f>
            <x14:dxf>
              <font>
                <color theme="0"/>
              </font>
              <fill>
                <patternFill>
                  <fgColor theme="0"/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A10:B23 A27:B27 A24 B25</xm:sqref>
        </x14:conditionalFormatting>
        <x14:conditionalFormatting xmlns:xm="http://schemas.microsoft.com/office/excel/2006/main">
          <x14:cfRule type="expression" priority="45" id="{BF359010-ED9C-40E1-943A-2C27BEA7F69A}">
            <xm:f>VLOOKUP($D$5,selection!$A$2:$B$11,2,FALSE) = "Track A"</xm:f>
            <x14:dxf>
              <font>
                <color theme="0"/>
              </font>
              <fill>
                <patternFill>
                  <fgColor theme="0"/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D27:F27 D22:F24 D10:F19</xm:sqref>
        </x14:conditionalFormatting>
        <x14:conditionalFormatting xmlns:xm="http://schemas.microsoft.com/office/excel/2006/main">
          <x14:cfRule type="expression" priority="46" id="{AFF91B9E-AC4E-43DB-AD79-6D7861CB9CEB}">
            <xm:f>VLOOKUP($D$5,selection!$A$2:$B$11,2,0) = "no track selected"</xm:f>
            <x14:dxf>
              <font>
                <color theme="0"/>
              </font>
              <fill>
                <patternFill>
                  <fgColor theme="0"/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A27:F27 A24 C24:F24 B25 A10:F16 A22:F23 A17:C21 D17:F19</xm:sqref>
        </x14:conditionalFormatting>
        <x14:conditionalFormatting xmlns:xm="http://schemas.microsoft.com/office/excel/2006/main">
          <x14:cfRule type="expression" priority="17" id="{8447BBFD-933A-4E63-BAE6-24F2BD01EE59}">
            <xm:f>VLOOKUP($D$5,selection!$A$2:$B$11,2,FALSE)="Track B"</xm:f>
            <x14:dxf>
              <font>
                <color theme="0"/>
              </font>
              <fill>
                <patternFill>
                  <fgColor theme="0"/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A25</xm:sqref>
        </x14:conditionalFormatting>
        <x14:conditionalFormatting xmlns:xm="http://schemas.microsoft.com/office/excel/2006/main">
          <x14:cfRule type="expression" priority="18" id="{CEB8129E-EC99-4A87-98FA-E1A826C812A5}">
            <xm:f>VLOOKUP($D$5,selection!$A$2:$B$11,2,0) = "no track selected"</xm:f>
            <x14:dxf>
              <font>
                <color theme="0"/>
              </font>
              <fill>
                <patternFill>
                  <fgColor theme="0"/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A25</xm:sqref>
        </x14:conditionalFormatting>
        <x14:conditionalFormatting xmlns:xm="http://schemas.microsoft.com/office/excel/2006/main">
          <x14:cfRule type="expression" priority="15" id="{BFB2B7B4-366C-458A-A3BF-DDAD8A7E142E}">
            <xm:f>VLOOKUP($D$5,selection!$A$2:$B$11,2,FALSE)="Track B"</xm:f>
            <x14:dxf>
              <font>
                <color theme="0"/>
              </font>
              <fill>
                <patternFill>
                  <fgColor theme="0"/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A26</xm:sqref>
        </x14:conditionalFormatting>
        <x14:conditionalFormatting xmlns:xm="http://schemas.microsoft.com/office/excel/2006/main">
          <x14:cfRule type="expression" priority="16" id="{DAB95ACD-C46C-4BD2-A9FF-F6854E12CF22}">
            <xm:f>VLOOKUP($D$5,selection!$A$2:$B$11,2,0) = "no track selected"</xm:f>
            <x14:dxf>
              <font>
                <color theme="0"/>
              </font>
              <fill>
                <patternFill>
                  <fgColor theme="0"/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A26</xm:sqref>
        </x14:conditionalFormatting>
        <x14:conditionalFormatting xmlns:xm="http://schemas.microsoft.com/office/excel/2006/main">
          <x14:cfRule type="expression" priority="11" id="{B126DB25-296E-4936-93E0-66DC63AB2D6D}">
            <xm:f>VLOOKUP($D$5,selection!$A$2:$B$11,2,FALSE)="Track B"</xm:f>
            <x14:dxf>
              <font>
                <color theme="0"/>
              </font>
              <fill>
                <patternFill>
                  <fgColor theme="0"/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B26</xm:sqref>
        </x14:conditionalFormatting>
        <x14:conditionalFormatting xmlns:xm="http://schemas.microsoft.com/office/excel/2006/main">
          <x14:cfRule type="expression" priority="12" id="{9C48D38C-17BF-45C5-8AC3-2502E26B8A31}">
            <xm:f>VLOOKUP($D$5,selection!$A$2:$B$11,2,0) = "no track selected"</xm:f>
            <x14:dxf>
              <font>
                <color theme="0"/>
              </font>
              <fill>
                <patternFill>
                  <fgColor theme="0"/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B26</xm:sqref>
        </x14:conditionalFormatting>
        <x14:conditionalFormatting xmlns:xm="http://schemas.microsoft.com/office/excel/2006/main">
          <x14:cfRule type="expression" priority="9" id="{CC6E65FF-EAF3-4840-8781-21859D9017D1}">
            <xm:f>VLOOKUP($D$5,selection!$A$2:$B$11,2,FALSE)="Track B"</xm:f>
            <x14:dxf>
              <font>
                <color theme="0"/>
              </font>
              <fill>
                <patternFill>
                  <fgColor theme="0"/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B24</xm:sqref>
        </x14:conditionalFormatting>
        <x14:conditionalFormatting xmlns:xm="http://schemas.microsoft.com/office/excel/2006/main">
          <x14:cfRule type="expression" priority="10" id="{23301B5F-BA0F-4C8D-AB68-A6952C811430}">
            <xm:f>VLOOKUP($D$5,selection!$A$2:$B$11,2,0) = "no track selected"</xm:f>
            <x14:dxf>
              <font>
                <color theme="0"/>
              </font>
              <fill>
                <patternFill>
                  <fgColor theme="0"/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B24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E067F5-CBEF-4F91-9F91-21F8F8B3CDBF}">
          <x14:formula1>
            <xm:f>selection!$A$2:$A$11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B20B3-C8CF-4E91-A79C-55A87D40CC05}">
  <dimension ref="A1:B11"/>
  <sheetViews>
    <sheetView workbookViewId="0">
      <selection activeCell="A13" sqref="A13"/>
    </sheetView>
  </sheetViews>
  <sheetFormatPr defaultRowHeight="15" x14ac:dyDescent="0.25"/>
  <cols>
    <col min="1" max="1" width="58.28515625" bestFit="1" customWidth="1"/>
    <col min="2" max="2" width="34.85546875" bestFit="1" customWidth="1"/>
    <col min="3" max="3" width="7" bestFit="1" customWidth="1"/>
  </cols>
  <sheetData>
    <row r="1" spans="1:2" x14ac:dyDescent="0.25">
      <c r="A1" t="s">
        <v>0</v>
      </c>
      <c r="B1" t="s">
        <v>8</v>
      </c>
    </row>
    <row r="2" spans="1:2" x14ac:dyDescent="0.25">
      <c r="A2" t="s">
        <v>23</v>
      </c>
      <c r="B2" t="s">
        <v>24</v>
      </c>
    </row>
    <row r="3" spans="1:2" x14ac:dyDescent="0.25">
      <c r="A3" t="s">
        <v>2</v>
      </c>
      <c r="B3" t="s">
        <v>9</v>
      </c>
    </row>
    <row r="4" spans="1:2" x14ac:dyDescent="0.25">
      <c r="A4" t="s">
        <v>1</v>
      </c>
      <c r="B4" t="s">
        <v>9</v>
      </c>
    </row>
    <row r="5" spans="1:2" x14ac:dyDescent="0.25">
      <c r="A5" t="s">
        <v>3</v>
      </c>
      <c r="B5" t="s">
        <v>9</v>
      </c>
    </row>
    <row r="6" spans="1:2" x14ac:dyDescent="0.25">
      <c r="A6" t="s">
        <v>4</v>
      </c>
      <c r="B6" t="s">
        <v>9</v>
      </c>
    </row>
    <row r="7" spans="1:2" x14ac:dyDescent="0.25">
      <c r="A7" t="s">
        <v>12</v>
      </c>
      <c r="B7" t="s">
        <v>10</v>
      </c>
    </row>
    <row r="8" spans="1:2" x14ac:dyDescent="0.25">
      <c r="A8" t="s">
        <v>5</v>
      </c>
      <c r="B8" t="s">
        <v>10</v>
      </c>
    </row>
    <row r="9" spans="1:2" x14ac:dyDescent="0.25">
      <c r="A9" t="s">
        <v>6</v>
      </c>
      <c r="B9" t="s">
        <v>10</v>
      </c>
    </row>
    <row r="10" spans="1:2" x14ac:dyDescent="0.25">
      <c r="A10" t="s">
        <v>7</v>
      </c>
      <c r="B10" t="s">
        <v>10</v>
      </c>
    </row>
    <row r="11" spans="1:2" x14ac:dyDescent="0.25">
      <c r="A11" t="s">
        <v>11</v>
      </c>
      <c r="B11" t="s">
        <v>10</v>
      </c>
    </row>
  </sheetData>
  <sortState xmlns:xlrd2="http://schemas.microsoft.com/office/spreadsheetml/2017/richdata2" ref="A2:B23">
    <sortCondition ref="A2:A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 on Pause Calc</vt:lpstr>
      <vt:lpstr>selection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Marr, Theodore (DOR)</dc:creator>
  <cp:lastModifiedBy>Wunder, Tracy (DOR)</cp:lastModifiedBy>
  <dcterms:created xsi:type="dcterms:W3CDTF">2020-11-25T16:33:43Z</dcterms:created>
  <dcterms:modified xsi:type="dcterms:W3CDTF">2020-12-24T16:26:27Z</dcterms:modified>
</cp:coreProperties>
</file>